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Y:\Аудит закупок\ЭАМ услуги охраны\ЭАМ\Приложения и отчет. Стрелец\"/>
    </mc:Choice>
  </mc:AlternateContent>
  <xr:revisionPtr revIDLastSave="0" documentId="13_ncr:1_{53B9F76A-DCE0-49BB-BFEF-068DFCBFB1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Лист1!$A$1:$Q$23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M9" i="1"/>
  <c r="I21" i="1"/>
  <c r="H21" i="1"/>
  <c r="G21" i="1"/>
  <c r="F21" i="1"/>
  <c r="E21" i="1"/>
  <c r="I20" i="1"/>
  <c r="H20" i="1"/>
  <c r="F20" i="1"/>
  <c r="E20" i="1"/>
  <c r="I19" i="1"/>
  <c r="H19" i="1"/>
  <c r="G19" i="1"/>
  <c r="F19" i="1"/>
  <c r="E19" i="1"/>
  <c r="L20" i="1"/>
  <c r="L19" i="1"/>
  <c r="K20" i="1"/>
  <c r="K19" i="1"/>
  <c r="D21" i="1"/>
  <c r="D20" i="1"/>
  <c r="D19" i="1"/>
  <c r="Q21" i="1"/>
  <c r="P21" i="1"/>
  <c r="Q20" i="1"/>
  <c r="P20" i="1"/>
  <c r="Q19" i="1"/>
  <c r="P19" i="1"/>
  <c r="L21" i="1" l="1"/>
  <c r="K21" i="1"/>
  <c r="L17" i="1"/>
  <c r="K17" i="1"/>
  <c r="M16" i="1"/>
  <c r="N16" i="1" s="1"/>
  <c r="M15" i="1"/>
  <c r="N15" i="1" s="1"/>
  <c r="M17" i="1" l="1"/>
  <c r="N17" i="1" s="1"/>
  <c r="L13" i="1"/>
  <c r="K13" i="1"/>
  <c r="M12" i="1"/>
  <c r="N12" i="1" s="1"/>
  <c r="M11" i="1"/>
  <c r="N11" i="1" s="1"/>
  <c r="M13" i="1" l="1"/>
  <c r="N13" i="1" s="1"/>
  <c r="L9" i="1"/>
  <c r="K9" i="1"/>
  <c r="M8" i="1"/>
  <c r="M7" i="1"/>
  <c r="M19" i="1" l="1"/>
  <c r="N19" i="1" s="1"/>
  <c r="N7" i="1"/>
  <c r="M20" i="1"/>
  <c r="N20" i="1" s="1"/>
  <c r="N8" i="1"/>
  <c r="N9" i="1"/>
  <c r="M21" i="1" l="1"/>
  <c r="N21" i="1" s="1"/>
</calcChain>
</file>

<file path=xl/sharedStrings.xml><?xml version="1.0" encoding="utf-8"?>
<sst xmlns="http://schemas.openxmlformats.org/spreadsheetml/2006/main" count="43" uniqueCount="30">
  <si>
    <t>2024 год</t>
  </si>
  <si>
    <t>2025 год</t>
  </si>
  <si>
    <t>всего за проверяемый период</t>
  </si>
  <si>
    <t>2 факта расторжения контракта по инициативе Заказчика</t>
  </si>
  <si>
    <t>Всего контрактов</t>
  </si>
  <si>
    <t>Единственный поставщик</t>
  </si>
  <si>
    <t>Конкурентные способы</t>
  </si>
  <si>
    <t>Электронный аукцион</t>
  </si>
  <si>
    <t>Из них:</t>
  </si>
  <si>
    <t>Запрос котировок</t>
  </si>
  <si>
    <t xml:space="preserve">Открытый конкурс </t>
  </si>
  <si>
    <t>Нарушения условий контракта</t>
  </si>
  <si>
    <t>Выставленная неустойка, тыс. рублей</t>
  </si>
  <si>
    <t>Оплаченная (взысканная) неустойка, тыс. рублей</t>
  </si>
  <si>
    <t>Всего по учереждениям, подведомственным министерству профессионального образования и занятости населения Приморского края</t>
  </si>
  <si>
    <t>Всего по учреждениям, подведомственным министерству здравоохранения Приморского края</t>
  </si>
  <si>
    <t xml:space="preserve">Итого по 30 учреждениям социальной сфере, являющимися объектами экспертно-аналитического мероприятия </t>
  </si>
  <si>
    <t>Среднее количество завок на одну закупку</t>
  </si>
  <si>
    <t>Абсолютная экономия, тыс. рублей</t>
  </si>
  <si>
    <t>Относительная экономия, %</t>
  </si>
  <si>
    <t>1 факт, штраф</t>
  </si>
  <si>
    <t>Период действия контрактов</t>
  </si>
  <si>
    <t>Всего по учереждениям, подведомственным министерству образования Приморского края</t>
  </si>
  <si>
    <t>всего 2 факта: 1 факт расторжения контракта по инициативе Заказчика, 1 штраф</t>
  </si>
  <si>
    <t>всего 4 факта: 3 факта расторжения контракта по инициативе Заказчика, 1 штраф</t>
  </si>
  <si>
    <t>всего 9 фактов: 6 - расторжение контракта по инициативе Заказчика, 3 штрафа</t>
  </si>
  <si>
    <t>Общие сведения об осуществлении закупок по направлениям социальной сферы.</t>
  </si>
  <si>
    <t>НМЦК при конкурентных закупках, тыс. рублей</t>
  </si>
  <si>
    <t>Цена контрактов при конкурентных закупках, тыс. рублей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</si>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</sst>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2" borderId="2" xfId="0" applyFill="1" applyBorder="1"/>
    <xf numFmtId="0" fontId="0" fillId="2" borderId="4" xfId="0" applyFill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2" fontId="2" fillId="0" borderId="1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/>
    <xf numFmtId="0" fontId="1" fillId="2" borderId="3" xfId="0" applyFont="1" applyFill="1" applyBorder="1"/>
    <xf numFmtId="0" fontId="2" fillId="0" borderId="1" xfId="0" applyFont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39"/>
  <sheetViews>
    <sheetView tabSelected="1" view="pageBreakPreview" zoomScale="70" zoomScaleNormal="70" zoomScaleSheetLayoutView="70" workbookViewId="0">
      <selection activeCell="N9" sqref="N9"/>
    </sheetView>
  </sheetViews>
  <sheetFormatPr defaultRowHeight="15" x14ac:dyDescent="0.25"/>
  <cols>
    <col min="2" max="2" width="24" customWidth="1"/>
    <col min="3" max="3" width="20.7109375" customWidth="1"/>
    <col min="4" max="4" width="12" customWidth="1"/>
    <col min="5" max="5" width="14.140625" customWidth="1"/>
    <col min="6" max="6" width="13.5703125" customWidth="1"/>
    <col min="7" max="7" width="12.5703125" customWidth="1"/>
    <col min="8" max="9" width="12" customWidth="1"/>
    <col min="10" max="11" width="14" customWidth="1"/>
    <col min="12" max="12" width="15.140625" customWidth="1"/>
    <col min="13" max="14" width="14.7109375" customWidth="1"/>
    <col min="15" max="15" width="27.7109375" customWidth="1"/>
    <col min="16" max="16" width="14.7109375" customWidth="1"/>
    <col min="17" max="17" width="14" customWidth="1"/>
  </cols>
  <sheetData>
    <row r="1" spans="2:17" ht="15.75" x14ac:dyDescent="0.25">
      <c r="Q1" s="17" t="s">
        <v>29</v>
      </c>
    </row>
    <row r="2" spans="2:17" ht="15.75" x14ac:dyDescent="0.25">
      <c r="B2" s="26" t="s">
        <v>26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4" spans="2:17" x14ac:dyDescent="0.25">
      <c r="B4" s="27"/>
      <c r="C4" s="31" t="s">
        <v>21</v>
      </c>
      <c r="D4" s="31" t="s">
        <v>4</v>
      </c>
      <c r="E4" s="31" t="s">
        <v>5</v>
      </c>
      <c r="F4" s="31" t="s">
        <v>6</v>
      </c>
      <c r="G4" s="28" t="s">
        <v>8</v>
      </c>
      <c r="H4" s="29"/>
      <c r="I4" s="30"/>
      <c r="J4" s="20" t="s">
        <v>17</v>
      </c>
      <c r="K4" s="20" t="s">
        <v>27</v>
      </c>
      <c r="L4" s="20" t="s">
        <v>28</v>
      </c>
      <c r="M4" s="20" t="s">
        <v>18</v>
      </c>
      <c r="N4" s="20" t="s">
        <v>19</v>
      </c>
      <c r="O4" s="20" t="s">
        <v>11</v>
      </c>
      <c r="P4" s="20" t="s">
        <v>12</v>
      </c>
      <c r="Q4" s="20" t="s">
        <v>13</v>
      </c>
    </row>
    <row r="5" spans="2:17" ht="62.25" customHeight="1" x14ac:dyDescent="0.25">
      <c r="B5" s="27"/>
      <c r="C5" s="31"/>
      <c r="D5" s="31"/>
      <c r="E5" s="31"/>
      <c r="F5" s="31"/>
      <c r="G5" s="13" t="s">
        <v>7</v>
      </c>
      <c r="H5" s="13" t="s">
        <v>9</v>
      </c>
      <c r="I5" s="13" t="s">
        <v>10</v>
      </c>
      <c r="J5" s="22"/>
      <c r="K5" s="22"/>
      <c r="L5" s="22"/>
      <c r="M5" s="22"/>
      <c r="N5" s="22"/>
      <c r="O5" s="22"/>
      <c r="P5" s="22"/>
      <c r="Q5" s="22"/>
    </row>
    <row r="6" spans="2:17" ht="15.75" customHeight="1" x14ac:dyDescent="0.25"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2:17" ht="60" customHeight="1" x14ac:dyDescent="0.25">
      <c r="B7" s="18" t="s">
        <v>22</v>
      </c>
      <c r="C7" s="1" t="s">
        <v>0</v>
      </c>
      <c r="D7" s="2">
        <v>38</v>
      </c>
      <c r="E7" s="2">
        <v>25</v>
      </c>
      <c r="F7" s="2">
        <v>13</v>
      </c>
      <c r="G7" s="2">
        <v>10</v>
      </c>
      <c r="H7" s="2">
        <v>3</v>
      </c>
      <c r="I7" s="2">
        <v>0</v>
      </c>
      <c r="J7" s="8">
        <v>2.23</v>
      </c>
      <c r="K7" s="15">
        <v>26939.37</v>
      </c>
      <c r="L7" s="15">
        <v>21224.44</v>
      </c>
      <c r="M7" s="15">
        <f>K7-L7</f>
        <v>5714.93</v>
      </c>
      <c r="N7" s="9">
        <f>(M7/K7)*100</f>
        <v>21.214044723391826</v>
      </c>
      <c r="O7" s="1" t="s">
        <v>23</v>
      </c>
      <c r="P7" s="10">
        <v>1.3</v>
      </c>
      <c r="Q7" s="10">
        <v>0</v>
      </c>
    </row>
    <row r="8" spans="2:17" ht="48" customHeight="1" x14ac:dyDescent="0.25">
      <c r="B8" s="18"/>
      <c r="C8" s="1" t="s">
        <v>1</v>
      </c>
      <c r="D8" s="2">
        <v>41</v>
      </c>
      <c r="E8" s="2">
        <v>28</v>
      </c>
      <c r="F8" s="2">
        <v>13</v>
      </c>
      <c r="G8" s="2">
        <v>9</v>
      </c>
      <c r="H8" s="2">
        <v>1</v>
      </c>
      <c r="I8" s="2">
        <v>3</v>
      </c>
      <c r="J8" s="14">
        <v>2</v>
      </c>
      <c r="K8" s="15">
        <v>35419.120000000003</v>
      </c>
      <c r="L8" s="15">
        <v>32359.27</v>
      </c>
      <c r="M8" s="15">
        <f>K8-L8</f>
        <v>3059.8500000000022</v>
      </c>
      <c r="N8" s="9">
        <f>(M8/K8)*100</f>
        <v>8.6389780434974153</v>
      </c>
      <c r="O8" s="1" t="s">
        <v>3</v>
      </c>
      <c r="P8" s="10">
        <v>0</v>
      </c>
      <c r="Q8" s="10">
        <v>0</v>
      </c>
    </row>
    <row r="9" spans="2:17" ht="56.25" customHeight="1" x14ac:dyDescent="0.25">
      <c r="B9" s="18"/>
      <c r="C9" s="1" t="s">
        <v>2</v>
      </c>
      <c r="D9" s="2">
        <v>79</v>
      </c>
      <c r="E9" s="2">
        <v>53</v>
      </c>
      <c r="F9" s="2">
        <v>26</v>
      </c>
      <c r="G9" s="2">
        <v>19</v>
      </c>
      <c r="H9" s="2">
        <v>4</v>
      </c>
      <c r="I9" s="2">
        <v>3</v>
      </c>
      <c r="J9" s="8">
        <v>2.12</v>
      </c>
      <c r="K9" s="15">
        <f>K7+K8</f>
        <v>62358.490000000005</v>
      </c>
      <c r="L9" s="15">
        <f>L7+L8</f>
        <v>53583.71</v>
      </c>
      <c r="M9" s="15">
        <f>M7+M8</f>
        <v>8774.7800000000025</v>
      </c>
      <c r="N9" s="9">
        <f>(M9/K9)*100</f>
        <v>14.071508145883588</v>
      </c>
      <c r="O9" s="1" t="s">
        <v>24</v>
      </c>
      <c r="P9" s="10">
        <v>1.3</v>
      </c>
      <c r="Q9" s="10">
        <v>0</v>
      </c>
    </row>
    <row r="10" spans="2:17" x14ac:dyDescent="0.25">
      <c r="B10" s="3"/>
      <c r="C10" s="4"/>
      <c r="D10" s="4"/>
      <c r="E10" s="4"/>
      <c r="F10" s="4"/>
      <c r="G10" s="4"/>
      <c r="H10" s="4"/>
      <c r="I10" s="4"/>
      <c r="J10" s="11"/>
      <c r="K10" s="11"/>
      <c r="L10" s="11"/>
      <c r="M10" s="11"/>
      <c r="N10" s="11"/>
      <c r="O10" s="11"/>
      <c r="P10" s="11"/>
      <c r="Q10" s="12"/>
    </row>
    <row r="11" spans="2:17" ht="35.25" customHeight="1" x14ac:dyDescent="0.25">
      <c r="B11" s="18" t="s">
        <v>14</v>
      </c>
      <c r="C11" s="1" t="s">
        <v>0</v>
      </c>
      <c r="D11" s="2">
        <v>49</v>
      </c>
      <c r="E11" s="2">
        <v>25</v>
      </c>
      <c r="F11" s="2">
        <v>24</v>
      </c>
      <c r="G11" s="2">
        <v>24</v>
      </c>
      <c r="H11" s="2">
        <v>0</v>
      </c>
      <c r="I11" s="2">
        <v>0</v>
      </c>
      <c r="J11" s="8">
        <v>2.08</v>
      </c>
      <c r="K11" s="15">
        <v>3899.91</v>
      </c>
      <c r="L11" s="15">
        <v>3121.14</v>
      </c>
      <c r="M11" s="15">
        <f>K11-L11</f>
        <v>778.77</v>
      </c>
      <c r="N11" s="9">
        <f>(M11/K11)*100</f>
        <v>19.968922359746763</v>
      </c>
      <c r="O11" s="2">
        <v>0</v>
      </c>
      <c r="P11" s="10">
        <v>0</v>
      </c>
      <c r="Q11" s="10">
        <v>0</v>
      </c>
    </row>
    <row r="12" spans="2:17" ht="35.25" customHeight="1" x14ac:dyDescent="0.25">
      <c r="B12" s="18"/>
      <c r="C12" s="1" t="s">
        <v>1</v>
      </c>
      <c r="D12" s="2">
        <v>55</v>
      </c>
      <c r="E12" s="2">
        <v>25</v>
      </c>
      <c r="F12" s="2">
        <v>30</v>
      </c>
      <c r="G12" s="2">
        <v>3</v>
      </c>
      <c r="H12" s="2">
        <v>27</v>
      </c>
      <c r="I12" s="2">
        <v>0</v>
      </c>
      <c r="J12" s="8">
        <v>1.57</v>
      </c>
      <c r="K12" s="15">
        <v>11068.42</v>
      </c>
      <c r="L12" s="15">
        <v>9066.77</v>
      </c>
      <c r="M12" s="15">
        <f>K12-L12</f>
        <v>2001.6499999999996</v>
      </c>
      <c r="N12" s="9">
        <f>(M12/K12)*100</f>
        <v>18.084333626660349</v>
      </c>
      <c r="O12" s="2" t="s">
        <v>20</v>
      </c>
      <c r="P12" s="10">
        <v>1</v>
      </c>
      <c r="Q12" s="10">
        <v>1</v>
      </c>
    </row>
    <row r="13" spans="2:17" ht="32.25" customHeight="1" x14ac:dyDescent="0.25">
      <c r="B13" s="18"/>
      <c r="C13" s="1" t="s">
        <v>2</v>
      </c>
      <c r="D13" s="2">
        <v>104</v>
      </c>
      <c r="E13" s="2">
        <v>50</v>
      </c>
      <c r="F13" s="2">
        <v>54</v>
      </c>
      <c r="G13" s="2">
        <v>27</v>
      </c>
      <c r="H13" s="2">
        <v>27</v>
      </c>
      <c r="I13" s="2">
        <v>0</v>
      </c>
      <c r="J13" s="8">
        <v>1.8</v>
      </c>
      <c r="K13" s="15">
        <f>K11+K12</f>
        <v>14968.33</v>
      </c>
      <c r="L13" s="15">
        <f>L11+L12</f>
        <v>12187.91</v>
      </c>
      <c r="M13" s="15">
        <f>M11+M12</f>
        <v>2780.4199999999996</v>
      </c>
      <c r="N13" s="9">
        <f>(M13/K13)*100</f>
        <v>18.575352093386503</v>
      </c>
      <c r="O13" s="2" t="s">
        <v>20</v>
      </c>
      <c r="P13" s="10">
        <v>1</v>
      </c>
      <c r="Q13" s="10">
        <v>1</v>
      </c>
    </row>
    <row r="14" spans="2:17" x14ac:dyDescent="0.25">
      <c r="B14" s="3"/>
      <c r="C14" s="4"/>
      <c r="D14" s="4"/>
      <c r="E14" s="4"/>
      <c r="F14" s="4"/>
      <c r="G14" s="4"/>
      <c r="H14" s="4"/>
      <c r="I14" s="4"/>
      <c r="J14" s="11"/>
      <c r="K14" s="11"/>
      <c r="L14" s="11"/>
      <c r="M14" s="11"/>
      <c r="N14" s="11"/>
      <c r="O14" s="11"/>
      <c r="P14" s="11"/>
      <c r="Q14" s="12"/>
    </row>
    <row r="15" spans="2:17" ht="48.75" customHeight="1" x14ac:dyDescent="0.25">
      <c r="B15" s="18" t="s">
        <v>15</v>
      </c>
      <c r="C15" s="1" t="s">
        <v>0</v>
      </c>
      <c r="D15" s="2">
        <v>51</v>
      </c>
      <c r="E15" s="2">
        <v>24</v>
      </c>
      <c r="F15" s="2">
        <v>27</v>
      </c>
      <c r="G15" s="2">
        <v>19</v>
      </c>
      <c r="H15" s="2">
        <v>7</v>
      </c>
      <c r="I15" s="2">
        <v>1</v>
      </c>
      <c r="J15" s="8">
        <v>2.89</v>
      </c>
      <c r="K15" s="9">
        <v>83825.09</v>
      </c>
      <c r="L15" s="9">
        <v>71450.78</v>
      </c>
      <c r="M15" s="9">
        <f>K15-L15</f>
        <v>12374.309999999998</v>
      </c>
      <c r="N15" s="9">
        <f>(M15/K15)*100</f>
        <v>14.762059903544388</v>
      </c>
      <c r="O15" s="1" t="s">
        <v>3</v>
      </c>
      <c r="P15" s="10">
        <v>0</v>
      </c>
      <c r="Q15" s="10">
        <v>0</v>
      </c>
    </row>
    <row r="16" spans="2:17" ht="54" customHeight="1" x14ac:dyDescent="0.25">
      <c r="B16" s="18"/>
      <c r="C16" s="1" t="s">
        <v>1</v>
      </c>
      <c r="D16" s="2">
        <v>53</v>
      </c>
      <c r="E16" s="2">
        <v>23</v>
      </c>
      <c r="F16" s="2">
        <v>30</v>
      </c>
      <c r="G16" s="2">
        <v>19</v>
      </c>
      <c r="H16" s="2">
        <v>9</v>
      </c>
      <c r="I16" s="2">
        <v>2</v>
      </c>
      <c r="J16" s="8">
        <v>2.1</v>
      </c>
      <c r="K16" s="9">
        <v>115156</v>
      </c>
      <c r="L16" s="9">
        <v>98444.3</v>
      </c>
      <c r="M16" s="9">
        <f>K16-L16</f>
        <v>16711.699999999997</v>
      </c>
      <c r="N16" s="9">
        <f>(M16/K16)*100</f>
        <v>14.512226892215773</v>
      </c>
      <c r="O16" s="1" t="s">
        <v>23</v>
      </c>
      <c r="P16" s="10">
        <v>3.73</v>
      </c>
      <c r="Q16" s="10">
        <v>0</v>
      </c>
    </row>
    <row r="17" spans="2:17" ht="54.75" customHeight="1" x14ac:dyDescent="0.25">
      <c r="B17" s="18"/>
      <c r="C17" s="1" t="s">
        <v>2</v>
      </c>
      <c r="D17" s="2">
        <v>104</v>
      </c>
      <c r="E17" s="2">
        <v>47</v>
      </c>
      <c r="F17" s="2">
        <v>57</v>
      </c>
      <c r="G17" s="2">
        <v>38</v>
      </c>
      <c r="H17" s="2">
        <v>16</v>
      </c>
      <c r="I17" s="2">
        <v>3</v>
      </c>
      <c r="J17" s="8">
        <v>2.4700000000000002</v>
      </c>
      <c r="K17" s="9">
        <f>K15+K16</f>
        <v>198981.09</v>
      </c>
      <c r="L17" s="9">
        <f>L15+L16</f>
        <v>169895.08000000002</v>
      </c>
      <c r="M17" s="9">
        <f>K17-L17</f>
        <v>29086.00999999998</v>
      </c>
      <c r="N17" s="9">
        <f>(M17/K17)*100</f>
        <v>14.617474454482071</v>
      </c>
      <c r="O17" s="1" t="s">
        <v>24</v>
      </c>
      <c r="P17" s="10">
        <v>0</v>
      </c>
      <c r="Q17" s="10">
        <v>0</v>
      </c>
    </row>
    <row r="18" spans="2:17" ht="17.25" customHeight="1" x14ac:dyDescent="0.25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5"/>
    </row>
    <row r="19" spans="2:17" ht="34.5" customHeight="1" x14ac:dyDescent="0.25">
      <c r="B19" s="20" t="s">
        <v>16</v>
      </c>
      <c r="C19" s="1" t="s">
        <v>0</v>
      </c>
      <c r="D19" s="5">
        <f t="shared" ref="D19:I21" si="0">D7+D11+D15</f>
        <v>138</v>
      </c>
      <c r="E19" s="5">
        <f t="shared" si="0"/>
        <v>74</v>
      </c>
      <c r="F19" s="5">
        <f t="shared" si="0"/>
        <v>64</v>
      </c>
      <c r="G19" s="5">
        <f t="shared" si="0"/>
        <v>53</v>
      </c>
      <c r="H19" s="5">
        <f t="shared" si="0"/>
        <v>10</v>
      </c>
      <c r="I19" s="5">
        <f t="shared" si="0"/>
        <v>1</v>
      </c>
      <c r="J19" s="14">
        <v>2.4500000000000002</v>
      </c>
      <c r="K19" s="16">
        <f t="shared" ref="K19:M20" si="1">K7+K11+K15</f>
        <v>114664.37</v>
      </c>
      <c r="L19" s="16">
        <f t="shared" si="1"/>
        <v>95796.36</v>
      </c>
      <c r="M19" s="16">
        <f t="shared" si="1"/>
        <v>18868.009999999998</v>
      </c>
      <c r="N19" s="9">
        <f>(M19/K19)*100</f>
        <v>16.454989461852882</v>
      </c>
      <c r="O19" s="5">
        <v>4</v>
      </c>
      <c r="P19" s="7">
        <f>P7+P15</f>
        <v>1.3</v>
      </c>
      <c r="Q19" s="7">
        <f>Q7+Q15</f>
        <v>0</v>
      </c>
    </row>
    <row r="20" spans="2:17" ht="32.25" customHeight="1" x14ac:dyDescent="0.25">
      <c r="B20" s="21"/>
      <c r="C20" s="1" t="s">
        <v>1</v>
      </c>
      <c r="D20" s="5">
        <f t="shared" si="0"/>
        <v>149</v>
      </c>
      <c r="E20" s="5">
        <f t="shared" si="0"/>
        <v>76</v>
      </c>
      <c r="F20" s="5">
        <f t="shared" si="0"/>
        <v>73</v>
      </c>
      <c r="G20" s="5">
        <f>G8+G12+G16</f>
        <v>31</v>
      </c>
      <c r="H20" s="5">
        <f t="shared" si="0"/>
        <v>37</v>
      </c>
      <c r="I20" s="5">
        <f t="shared" si="0"/>
        <v>5</v>
      </c>
      <c r="J20" s="14">
        <v>1.86</v>
      </c>
      <c r="K20" s="16">
        <f t="shared" si="1"/>
        <v>161643.54</v>
      </c>
      <c r="L20" s="16">
        <f t="shared" si="1"/>
        <v>139870.34</v>
      </c>
      <c r="M20" s="16">
        <f t="shared" si="1"/>
        <v>21773.199999999997</v>
      </c>
      <c r="N20" s="9">
        <f>(M20/K20)*100</f>
        <v>13.469885650858672</v>
      </c>
      <c r="O20" s="5">
        <v>5</v>
      </c>
      <c r="P20" s="7">
        <f>P8+P16+P12</f>
        <v>4.7300000000000004</v>
      </c>
      <c r="Q20" s="7">
        <f>Q8+Q16+Q12</f>
        <v>1</v>
      </c>
    </row>
    <row r="21" spans="2:17" ht="60" customHeight="1" x14ac:dyDescent="0.25">
      <c r="B21" s="22"/>
      <c r="C21" s="1" t="s">
        <v>2</v>
      </c>
      <c r="D21" s="5">
        <f t="shared" si="0"/>
        <v>287</v>
      </c>
      <c r="E21" s="5">
        <f t="shared" si="0"/>
        <v>150</v>
      </c>
      <c r="F21" s="5">
        <f t="shared" si="0"/>
        <v>137</v>
      </c>
      <c r="G21" s="5">
        <f t="shared" si="0"/>
        <v>84</v>
      </c>
      <c r="H21" s="5">
        <f t="shared" si="0"/>
        <v>47</v>
      </c>
      <c r="I21" s="5">
        <f t="shared" si="0"/>
        <v>6</v>
      </c>
      <c r="J21" s="8">
        <v>2.14</v>
      </c>
      <c r="K21" s="16">
        <f>K19+K20</f>
        <v>276307.91000000003</v>
      </c>
      <c r="L21" s="16">
        <f>L19+L20</f>
        <v>235666.7</v>
      </c>
      <c r="M21" s="16">
        <f>M19+M20</f>
        <v>40641.209999999992</v>
      </c>
      <c r="N21" s="9">
        <f>(M21/K21)*100</f>
        <v>14.70866686371736</v>
      </c>
      <c r="O21" s="13" t="s">
        <v>25</v>
      </c>
      <c r="P21" s="7">
        <f>P9+P13+P17</f>
        <v>2.2999999999999998</v>
      </c>
      <c r="Q21" s="7">
        <f>Q9+Q13+Q17</f>
        <v>1</v>
      </c>
    </row>
    <row r="22" spans="2:17" x14ac:dyDescent="0.25">
      <c r="K22" s="6"/>
    </row>
    <row r="24" spans="2:17" ht="15" customHeight="1" x14ac:dyDescent="0.25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7" x14ac:dyDescent="0.25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</row>
    <row r="26" spans="2:17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7" ht="43.5" customHeight="1" x14ac:dyDescent="0.25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9" spans="2:17" x14ac:dyDescent="0.2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7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2:17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2:17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2:12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2:12" ht="33" customHeight="1" x14ac:dyDescent="0.2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7" spans="2:12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</row>
    <row r="38" spans="2:12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</row>
    <row r="39" spans="2:12" x14ac:dyDescent="0.25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</row>
  </sheetData>
  <mergeCells count="23">
    <mergeCell ref="B2:Q2"/>
    <mergeCell ref="L4:L5"/>
    <mergeCell ref="M4:M5"/>
    <mergeCell ref="O4:O5"/>
    <mergeCell ref="P4:P5"/>
    <mergeCell ref="Q4:Q5"/>
    <mergeCell ref="N4:N5"/>
    <mergeCell ref="B4:B5"/>
    <mergeCell ref="G4:I4"/>
    <mergeCell ref="K4:K5"/>
    <mergeCell ref="J4:J5"/>
    <mergeCell ref="C4:C5"/>
    <mergeCell ref="D4:D5"/>
    <mergeCell ref="E4:E5"/>
    <mergeCell ref="F4:F5"/>
    <mergeCell ref="B7:B9"/>
    <mergeCell ref="B11:B13"/>
    <mergeCell ref="B24:L27"/>
    <mergeCell ref="B29:L34"/>
    <mergeCell ref="B37:L39"/>
    <mergeCell ref="B15:B17"/>
    <mergeCell ref="B19:B21"/>
    <mergeCell ref="B18:Q18"/>
  </mergeCells>
  <pageMargins left="0.25" right="0.25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Стрелец Алексей Васильевич</dc:creator>
  <cp:lastModifiedBy>Стрелец Алексей Васильевич</cp:lastModifiedBy>
  <cp:lastPrinted>2025-11-18T04:17:57Z</cp:lastPrinted>
  <dcterms:created xsi:type="dcterms:W3CDTF">2015-06-05T18:19:34Z</dcterms:created>
  <dcterms:modified xsi:type="dcterms:W3CDTF">2025-11-19T00:14:02Z</dcterms:modified>
</cp:coreProperties>
</file>